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<sst xmlns="http://schemas.openxmlformats.org/spreadsheetml/2006/main" count="2987" uniqueCount="2075">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</sst>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43251</v>
      </c>
      <c r="M6" s="1021"/>
      <c r="N6" s="1046" t="s">
        <v>1010</v>
      </c>
      <c r="O6" s="1010"/>
      <c r="P6" s="1047">
        <f>OTCHET!F9</f>
        <v>43251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43251</v>
      </c>
      <c r="H9" s="1021"/>
      <c r="I9" s="1071">
        <f>+L4</f>
        <v>2018</v>
      </c>
      <c r="J9" s="1072">
        <f>+L6</f>
        <v>43251</v>
      </c>
      <c r="K9" s="1073"/>
      <c r="L9" s="1074">
        <f>+L6</f>
        <v>43251</v>
      </c>
      <c r="M9" s="1073"/>
      <c r="N9" s="1075">
        <f>+L6</f>
        <v>43251</v>
      </c>
      <c r="O9" s="1076"/>
      <c r="P9" s="1077">
        <f>+L4</f>
        <v>2018</v>
      </c>
      <c r="Q9" s="1075">
        <f>+L6</f>
        <v>43251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2921145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2921145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2921145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62065</v>
      </c>
      <c r="K79" s="1097"/>
      <c r="L79" s="1110">
        <f>+IF($P$2=33,$Q79,0)</f>
        <v>0</v>
      </c>
      <c r="M79" s="1097"/>
      <c r="N79" s="1111">
        <f>+ROUND(+G79+J79+L79,0)</f>
        <v>62065</v>
      </c>
      <c r="O79" s="1099"/>
      <c r="P79" s="1109">
        <f>+ROUND(OTCHET!E421,0)</f>
        <v>2921145</v>
      </c>
      <c r="Q79" s="1110">
        <f>+ROUND(OTCHET!L421,0)</f>
        <v>62065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62065</v>
      </c>
      <c r="K81" s="1097"/>
      <c r="L81" s="1244">
        <f>+ROUND(L79+L80,0)</f>
        <v>0</v>
      </c>
      <c r="M81" s="1097"/>
      <c r="N81" s="1245">
        <f>+ROUND(N79+N80,0)</f>
        <v>62065</v>
      </c>
      <c r="O81" s="1099"/>
      <c r="P81" s="1243">
        <f>+ROUND(P79+P80,0)</f>
        <v>2921145</v>
      </c>
      <c r="Q81" s="1244">
        <f>+ROUND(Q79+Q80,0)</f>
        <v>62065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62065</v>
      </c>
      <c r="K83" s="1097"/>
      <c r="L83" s="1257">
        <f>+ROUND(L48,0)-ROUND(L77,0)+ROUND(L81,0)</f>
        <v>0</v>
      </c>
      <c r="M83" s="1097"/>
      <c r="N83" s="1258">
        <f>+ROUND(N48,0)-ROUND(N77,0)+ROUND(N81,0)</f>
        <v>62065</v>
      </c>
      <c r="O83" s="1259"/>
      <c r="P83" s="1256">
        <f>+ROUND(P48,0)-ROUND(P77,0)+ROUND(P81,0)</f>
        <v>0</v>
      </c>
      <c r="Q83" s="1257">
        <f>+ROUND(Q48,0)-ROUND(Q77,0)+ROUND(Q81,0)</f>
        <v>62065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-62065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-62065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-62065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62065</v>
      </c>
      <c r="K131" s="1097"/>
      <c r="L131" s="1122">
        <f>+IF($P$2=33,$Q131,0)</f>
        <v>0</v>
      </c>
      <c r="M131" s="1097"/>
      <c r="N131" s="1123">
        <f>+ROUND(+G131+J131+L131,0)</f>
        <v>62065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62065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62065</v>
      </c>
      <c r="K132" s="1097"/>
      <c r="L132" s="1297">
        <f>+ROUND(+L131-L129-L130,0)</f>
        <v>0</v>
      </c>
      <c r="M132" s="1097"/>
      <c r="N132" s="1298">
        <f>+ROUND(+N131-N129-N130,0)</f>
        <v>62065</v>
      </c>
      <c r="O132" s="1099"/>
      <c r="P132" s="1296">
        <f>+ROUND(+P131-P129-P130,0)</f>
        <v>0</v>
      </c>
      <c r="Q132" s="1297">
        <f>+ROUND(+Q131-Q129-Q130,0)</f>
        <v>62065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43251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62065</v>
      </c>
      <c r="G56" s="895">
        <f>+G57+G58+G62</f>
        <v>0</v>
      </c>
      <c r="H56" s="896">
        <f>+H57+H58+H62</f>
        <v>62065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62065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62065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62065</v>
      </c>
      <c r="G64" s="930">
        <f>+G22-G38+G56-G63</f>
        <v>0</v>
      </c>
      <c r="H64" s="931">
        <f>+H22-H38+H56-H63</f>
        <v>62065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-62065</v>
      </c>
      <c r="G66" s="940">
        <f>SUM(+G68+G76+G77+G84+G85+G86+G89+G90+G91+G92+G93+G94+G95)</f>
        <v>0</v>
      </c>
      <c r="H66" s="941">
        <f>SUM(+H68+H76+H77+H84+H85+H86+H89+H90+H91+H92+H93+H94+H95)</f>
        <v>-62065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-62065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-62065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43251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май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62065</v>
      </c>
      <c r="K401" s="446">
        <f>SUM(K402:K403)</f>
        <v>0</v>
      </c>
      <c r="L401" s="1380">
        <f t="shared" si="92"/>
        <v>62065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>
        <v>62065</v>
      </c>
      <c r="K402" s="1639">
        <v>0</v>
      </c>
      <c r="L402" s="1381">
        <f>I402+J402+K402</f>
        <v>62065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62065</v>
      </c>
      <c r="K421" s="517">
        <f>SUM(K363,K377,K385,K390,K393,K398,K401,K404,K407,K408,K411,K414)</f>
        <v>0</v>
      </c>
      <c r="L421" s="514">
        <f t="shared" si="98"/>
        <v>62065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62065</v>
      </c>
      <c r="K447" s="550">
        <f t="shared" si="103"/>
        <v>0</v>
      </c>
      <c r="L447" s="551">
        <f t="shared" si="103"/>
        <v>62065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-62065</v>
      </c>
      <c r="K448" s="557">
        <f t="shared" si="104"/>
        <v>0</v>
      </c>
      <c r="L448" s="558">
        <f>+L599</f>
        <v>-62065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-62065</v>
      </c>
      <c r="K568" s="583">
        <f t="shared" si="133"/>
        <v>0</v>
      </c>
      <c r="L568" s="580">
        <f t="shared" si="133"/>
        <v>-62065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-62065</v>
      </c>
      <c r="K575" s="1655">
        <v>0</v>
      </c>
      <c r="L575" s="1395">
        <f t="shared" si="134"/>
        <v>-62065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-62065</v>
      </c>
      <c r="K599" s="668">
        <f t="shared" si="138"/>
        <v>0</v>
      </c>
      <c r="L599" s="664">
        <f t="shared" si="138"/>
        <v>-62065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13" t="str">
        <f>$B$7</f>
        <v>ОТЧЕТНИ ДАННИ ПО ЕБК ЗА СМЕТКИТЕ ЗА СРЕДСТВАТА ОТ ЕВРОПЕЙСКИЯ СЪЮЗ - РА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</row>
    <row r="623" spans="2:13" ht="18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43251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721</v>
      </c>
      <c r="E630" s="1849" t="s">
        <v>2048</v>
      </c>
      <c r="F630" s="1850"/>
      <c r="G630" s="1850"/>
      <c r="H630" s="1851"/>
      <c r="I630" s="1858" t="s">
        <v>2049</v>
      </c>
      <c r="J630" s="1859"/>
      <c r="K630" s="1859"/>
      <c r="L630" s="1860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</row>
    <row r="634" spans="2:13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</row>
    <row r="635" spans="2:13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</row>
    <row r="637" spans="2:14" ht="15.75">
      <c r="B637" s="273">
        <v>100</v>
      </c>
      <c r="C637" s="1838" t="s">
        <v>753</v>
      </c>
      <c r="D637" s="1839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1089147</v>
      </c>
      <c r="F726" s="1424"/>
      <c r="G726" s="1425">
        <v>1089147</v>
      </c>
      <c r="H726" s="1426"/>
      <c r="I726" s="1424"/>
      <c r="J726" s="1425">
        <v>0</v>
      </c>
      <c r="K726" s="1426"/>
      <c r="L726" s="311">
        <f>I726+J726+K726</f>
        <v>0</v>
      </c>
      <c r="M726" s="12">
        <f t="shared" si="160"/>
        <v>1</v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1089147</v>
      </c>
      <c r="F753" s="397">
        <f t="shared" si="175"/>
        <v>0</v>
      </c>
      <c r="G753" s="398">
        <f t="shared" si="175"/>
        <v>1089147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13" t="str">
        <f>$B$7</f>
        <v>ОТЧЕТНИ ДАННИ ПО ЕБК ЗА СМЕТКИТЕ ЗА СРЕДСТВАТА ОТ ЕВРОПЕЙСКИЯ СЪЮЗ - РА</v>
      </c>
      <c r="C760" s="1814"/>
      <c r="D760" s="1814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</row>
    <row r="762" spans="2:13" ht="18.75">
      <c r="B762" s="1805" t="str">
        <f>$B$9</f>
        <v>Симеоновград</v>
      </c>
      <c r="C762" s="1806"/>
      <c r="D762" s="1807"/>
      <c r="E762" s="115">
        <f>$E$9</f>
        <v>43101</v>
      </c>
      <c r="F762" s="227">
        <f>$F$9</f>
        <v>43251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721</v>
      </c>
      <c r="E769" s="1849" t="s">
        <v>2048</v>
      </c>
      <c r="F769" s="1850"/>
      <c r="G769" s="1850"/>
      <c r="H769" s="1851"/>
      <c r="I769" s="1858" t="s">
        <v>2049</v>
      </c>
      <c r="J769" s="1859"/>
      <c r="K769" s="1859"/>
      <c r="L769" s="1860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</row>
    <row r="773" spans="2:13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</row>
    <row r="774" spans="2:13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</row>
    <row r="775" spans="2:13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</row>
    <row r="776" spans="2:14" ht="15.75">
      <c r="B776" s="273">
        <v>100</v>
      </c>
      <c r="C776" s="1838" t="s">
        <v>753</v>
      </c>
      <c r="D776" s="1839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834" t="s">
        <v>756</v>
      </c>
      <c r="D779" s="1835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36" t="s">
        <v>195</v>
      </c>
      <c r="D785" s="1837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20"/>
      <c r="I786" s="152"/>
      <c r="J786" s="153"/>
      <c r="K786" s="1420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920</v>
      </c>
      <c r="E787" s="296">
        <f t="shared" si="180"/>
        <v>0</v>
      </c>
      <c r="F787" s="158"/>
      <c r="G787" s="159"/>
      <c r="H787" s="1422"/>
      <c r="I787" s="158"/>
      <c r="J787" s="159"/>
      <c r="K787" s="1422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881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2"/>
      <c r="I789" s="158"/>
      <c r="J789" s="159"/>
      <c r="K789" s="1422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2"/>
      <c r="I790" s="158"/>
      <c r="J790" s="159"/>
      <c r="K790" s="1422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883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3"/>
      <c r="I792" s="173"/>
      <c r="J792" s="174"/>
      <c r="K792" s="1423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32" t="s">
        <v>200</v>
      </c>
      <c r="D793" s="1833"/>
      <c r="E793" s="311">
        <f t="shared" si="180"/>
        <v>0</v>
      </c>
      <c r="F793" s="1424"/>
      <c r="G793" s="1425"/>
      <c r="H793" s="1426"/>
      <c r="I793" s="1424"/>
      <c r="J793" s="1425"/>
      <c r="K793" s="1426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34" t="s">
        <v>201</v>
      </c>
      <c r="D794" s="1835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0</v>
      </c>
      <c r="K794" s="277">
        <f t="shared" si="182"/>
        <v>0</v>
      </c>
      <c r="L794" s="311">
        <f t="shared" si="182"/>
        <v>0</v>
      </c>
      <c r="M794" s="12">
        <f t="shared" si="177"/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20"/>
      <c r="I795" s="152"/>
      <c r="J795" s="153"/>
      <c r="K795" s="1420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2"/>
      <c r="I796" s="158"/>
      <c r="J796" s="159"/>
      <c r="K796" s="1422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2"/>
      <c r="I797" s="158"/>
      <c r="J797" s="159"/>
      <c r="K797" s="1422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2"/>
      <c r="I798" s="158"/>
      <c r="J798" s="159"/>
      <c r="K798" s="1422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2"/>
      <c r="I799" s="158"/>
      <c r="J799" s="159"/>
      <c r="K799" s="1422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1"/>
      <c r="I800" s="164"/>
      <c r="J800" s="165"/>
      <c r="K800" s="1421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30"/>
      <c r="I801" s="455"/>
      <c r="J801" s="456"/>
      <c r="K801" s="1430"/>
      <c r="L801" s="321">
        <f t="shared" si="184"/>
        <v>0</v>
      </c>
      <c r="M801" s="12">
        <f t="shared" si="177"/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7"/>
      <c r="I802" s="450"/>
      <c r="J802" s="451"/>
      <c r="K802" s="1427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30"/>
      <c r="I803" s="455"/>
      <c r="J803" s="456"/>
      <c r="K803" s="1430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2"/>
      <c r="I804" s="158"/>
      <c r="J804" s="159"/>
      <c r="K804" s="1422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884</v>
      </c>
      <c r="E805" s="327">
        <f t="shared" si="183"/>
        <v>0</v>
      </c>
      <c r="F805" s="450"/>
      <c r="G805" s="451"/>
      <c r="H805" s="1427"/>
      <c r="I805" s="450"/>
      <c r="J805" s="451"/>
      <c r="K805" s="1427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30"/>
      <c r="I806" s="455"/>
      <c r="J806" s="456"/>
      <c r="K806" s="1430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810</v>
      </c>
      <c r="E807" s="327">
        <f t="shared" si="183"/>
        <v>0</v>
      </c>
      <c r="F807" s="450"/>
      <c r="G807" s="451"/>
      <c r="H807" s="1427"/>
      <c r="I807" s="450"/>
      <c r="J807" s="451"/>
      <c r="K807" s="1427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2"/>
      <c r="G808" s="603"/>
      <c r="H808" s="1429"/>
      <c r="I808" s="602"/>
      <c r="J808" s="603"/>
      <c r="K808" s="1429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 t="shared" si="183"/>
        <v>0</v>
      </c>
      <c r="F809" s="455"/>
      <c r="G809" s="456"/>
      <c r="H809" s="1430"/>
      <c r="I809" s="455"/>
      <c r="J809" s="456"/>
      <c r="K809" s="1430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2"/>
      <c r="I810" s="158"/>
      <c r="J810" s="159"/>
      <c r="K810" s="1422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3"/>
      <c r="I811" s="173"/>
      <c r="J811" s="174"/>
      <c r="K811" s="1423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828" t="s">
        <v>275</v>
      </c>
      <c r="D812" s="1829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28" t="s">
        <v>731</v>
      </c>
      <c r="D816" s="1829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28" t="s">
        <v>220</v>
      </c>
      <c r="D822" s="1829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3"/>
      <c r="I824" s="173"/>
      <c r="J824" s="174"/>
      <c r="K824" s="1423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28" t="s">
        <v>222</v>
      </c>
      <c r="D825" s="1829"/>
      <c r="E825" s="311">
        <f t="shared" si="189"/>
        <v>0</v>
      </c>
      <c r="F825" s="1424"/>
      <c r="G825" s="1425"/>
      <c r="H825" s="1426"/>
      <c r="I825" s="1424"/>
      <c r="J825" s="1425"/>
      <c r="K825" s="1426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30" t="s">
        <v>223</v>
      </c>
      <c r="D826" s="1831"/>
      <c r="E826" s="311">
        <f t="shared" si="189"/>
        <v>0</v>
      </c>
      <c r="F826" s="1424"/>
      <c r="G826" s="1425"/>
      <c r="H826" s="1426"/>
      <c r="I826" s="1424"/>
      <c r="J826" s="1425"/>
      <c r="K826" s="1426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30" t="s">
        <v>224</v>
      </c>
      <c r="D827" s="1831"/>
      <c r="E827" s="311">
        <f t="shared" si="189"/>
        <v>0</v>
      </c>
      <c r="F827" s="1424"/>
      <c r="G827" s="1425"/>
      <c r="H827" s="1426"/>
      <c r="I827" s="1424"/>
      <c r="J827" s="1425"/>
      <c r="K827" s="1426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30" t="s">
        <v>1678</v>
      </c>
      <c r="D828" s="1831"/>
      <c r="E828" s="311">
        <f t="shared" si="189"/>
        <v>0</v>
      </c>
      <c r="F828" s="1424"/>
      <c r="G828" s="1425"/>
      <c r="H828" s="1426"/>
      <c r="I828" s="1424"/>
      <c r="J828" s="1425"/>
      <c r="K828" s="1426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28" t="s">
        <v>225</v>
      </c>
      <c r="D829" s="1829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 aca="true" t="shared" si="192" ref="E830:E837">F830+G830+H830</f>
        <v>0</v>
      </c>
      <c r="F830" s="152"/>
      <c r="G830" s="153"/>
      <c r="H830" s="1420"/>
      <c r="I830" s="152"/>
      <c r="J830" s="153"/>
      <c r="K830" s="1420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20"/>
      <c r="I831" s="152"/>
      <c r="J831" s="153"/>
      <c r="K831" s="1420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7"/>
      <c r="I832" s="450"/>
      <c r="J832" s="451"/>
      <c r="K832" s="1427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8"/>
      <c r="G833" s="639"/>
      <c r="H833" s="1428"/>
      <c r="I833" s="638"/>
      <c r="J833" s="639"/>
      <c r="K833" s="1428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2"/>
      <c r="G834" s="603"/>
      <c r="H834" s="1429"/>
      <c r="I834" s="602"/>
      <c r="J834" s="603"/>
      <c r="K834" s="1429"/>
      <c r="L834" s="336">
        <f t="shared" si="193"/>
        <v>0</v>
      </c>
      <c r="M834" s="12">
        <f t="shared" si="185"/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 t="shared" si="192"/>
        <v>0</v>
      </c>
      <c r="F835" s="455"/>
      <c r="G835" s="456"/>
      <c r="H835" s="1430"/>
      <c r="I835" s="455"/>
      <c r="J835" s="456"/>
      <c r="K835" s="1430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30"/>
      <c r="I836" s="455"/>
      <c r="J836" s="456"/>
      <c r="K836" s="1430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3"/>
      <c r="I837" s="173"/>
      <c r="J837" s="174"/>
      <c r="K837" s="1423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724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1675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28" t="s">
        <v>237</v>
      </c>
      <c r="D845" s="1829"/>
      <c r="E845" s="311">
        <f t="shared" si="195"/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28" t="s">
        <v>238</v>
      </c>
      <c r="D846" s="1829"/>
      <c r="E846" s="311">
        <f t="shared" si="195"/>
        <v>0</v>
      </c>
      <c r="F846" s="1424"/>
      <c r="G846" s="1425"/>
      <c r="H846" s="1426"/>
      <c r="I846" s="1424"/>
      <c r="J846" s="1425"/>
      <c r="K846" s="1426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28" t="s">
        <v>239</v>
      </c>
      <c r="D847" s="1829"/>
      <c r="E847" s="311">
        <f t="shared" si="195"/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28" t="s">
        <v>240</v>
      </c>
      <c r="D848" s="1829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20"/>
      <c r="I849" s="152"/>
      <c r="J849" s="153"/>
      <c r="K849" s="1420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2"/>
      <c r="I850" s="158"/>
      <c r="J850" s="159"/>
      <c r="K850" s="1422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2"/>
      <c r="I851" s="158"/>
      <c r="J851" s="159"/>
      <c r="K851" s="1422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2"/>
      <c r="I852" s="158"/>
      <c r="J852" s="159"/>
      <c r="K852" s="1422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2"/>
      <c r="I853" s="158"/>
      <c r="J853" s="159"/>
      <c r="K853" s="1422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3"/>
      <c r="I854" s="173"/>
      <c r="J854" s="174"/>
      <c r="K854" s="1423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28" t="s">
        <v>1679</v>
      </c>
      <c r="D855" s="1829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20"/>
      <c r="I856" s="152"/>
      <c r="J856" s="153"/>
      <c r="K856" s="1420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2"/>
      <c r="I857" s="158"/>
      <c r="J857" s="159"/>
      <c r="K857" s="1422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3"/>
      <c r="I858" s="173"/>
      <c r="J858" s="174"/>
      <c r="K858" s="1423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28" t="s">
        <v>1676</v>
      </c>
      <c r="D859" s="1829"/>
      <c r="E859" s="311">
        <f t="shared" si="202"/>
        <v>0</v>
      </c>
      <c r="F859" s="1424"/>
      <c r="G859" s="1425"/>
      <c r="H859" s="1426"/>
      <c r="I859" s="1424"/>
      <c r="J859" s="1425"/>
      <c r="K859" s="1426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28" t="s">
        <v>1677</v>
      </c>
      <c r="D860" s="1829"/>
      <c r="E860" s="311">
        <f t="shared" si="202"/>
        <v>0</v>
      </c>
      <c r="F860" s="1424"/>
      <c r="G860" s="1425"/>
      <c r="H860" s="1426"/>
      <c r="I860" s="1424"/>
      <c r="J860" s="1425"/>
      <c r="K860" s="1426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30" t="s">
        <v>250</v>
      </c>
      <c r="D861" s="1831"/>
      <c r="E861" s="311">
        <f t="shared" si="202"/>
        <v>0</v>
      </c>
      <c r="F861" s="1424"/>
      <c r="G861" s="1425"/>
      <c r="H861" s="1426"/>
      <c r="I861" s="1424"/>
      <c r="J861" s="1425"/>
      <c r="K861" s="1426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28" t="s">
        <v>276</v>
      </c>
      <c r="D862" s="1829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26" t="s">
        <v>251</v>
      </c>
      <c r="D865" s="1827"/>
      <c r="E865" s="311">
        <f>F865+G865+H865</f>
        <v>1831998</v>
      </c>
      <c r="F865" s="1424"/>
      <c r="G865" s="1425">
        <v>1831998</v>
      </c>
      <c r="H865" s="1426"/>
      <c r="I865" s="1424"/>
      <c r="J865" s="1425">
        <v>0</v>
      </c>
      <c r="K865" s="1426"/>
      <c r="L865" s="311">
        <f>I865+J865+K865</f>
        <v>0</v>
      </c>
      <c r="M865" s="12">
        <f t="shared" si="197"/>
        <v>1</v>
      </c>
      <c r="N865" s="13"/>
    </row>
    <row r="866" spans="2:14" ht="15.75">
      <c r="B866" s="366">
        <v>5200</v>
      </c>
      <c r="C866" s="1826" t="s">
        <v>252</v>
      </c>
      <c r="D866" s="1827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20"/>
      <c r="I867" s="152"/>
      <c r="J867" s="153"/>
      <c r="K867" s="1420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2"/>
      <c r="I868" s="158"/>
      <c r="J868" s="159"/>
      <c r="K868" s="1422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2"/>
      <c r="I869" s="158"/>
      <c r="J869" s="159"/>
      <c r="K869" s="1422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2"/>
      <c r="I870" s="158"/>
      <c r="J870" s="159"/>
      <c r="K870" s="1422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2"/>
      <c r="I871" s="158"/>
      <c r="J871" s="159"/>
      <c r="K871" s="1422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2"/>
      <c r="I872" s="158"/>
      <c r="J872" s="159"/>
      <c r="K872" s="1422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3"/>
      <c r="I873" s="173"/>
      <c r="J873" s="174"/>
      <c r="K873" s="1423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26" t="s">
        <v>632</v>
      </c>
      <c r="D874" s="1827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26" t="s">
        <v>694</v>
      </c>
      <c r="D877" s="1827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28" t="s">
        <v>695</v>
      </c>
      <c r="D878" s="1829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21" t="s">
        <v>925</v>
      </c>
      <c r="D883" s="1822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4"/>
      <c r="C887" s="1823" t="s">
        <v>703</v>
      </c>
      <c r="D887" s="1824"/>
      <c r="E887" s="1440"/>
      <c r="F887" s="1440"/>
      <c r="G887" s="1440"/>
      <c r="H887" s="1440"/>
      <c r="I887" s="1440"/>
      <c r="J887" s="1440"/>
      <c r="K887" s="1440"/>
      <c r="L887" s="1441"/>
      <c r="M887" s="12">
        <f t="shared" si="208"/>
      </c>
      <c r="N887" s="13"/>
    </row>
    <row r="888" spans="2:14" ht="15.75">
      <c r="B888" s="382">
        <v>98</v>
      </c>
      <c r="C888" s="1823" t="s">
        <v>703</v>
      </c>
      <c r="D888" s="1824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1831998</v>
      </c>
      <c r="F892" s="397">
        <f t="shared" si="212"/>
        <v>0</v>
      </c>
      <c r="G892" s="398">
        <f t="shared" si="212"/>
        <v>1831998</v>
      </c>
      <c r="H892" s="399">
        <f t="shared" si="212"/>
        <v>0</v>
      </c>
      <c r="I892" s="397">
        <f t="shared" si="212"/>
        <v>0</v>
      </c>
      <c r="J892" s="398">
        <f t="shared" si="212"/>
        <v>0</v>
      </c>
      <c r="K892" s="399">
        <f t="shared" si="212"/>
        <v>0</v>
      </c>
      <c r="L892" s="396">
        <f t="shared" si="212"/>
        <v>0</v>
      </c>
      <c r="M892" s="12">
        <f t="shared" si="208"/>
        <v>1</v>
      </c>
      <c r="N892" s="73" t="str">
        <f>LEFT(C773,1)</f>
        <v>6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805" ht="12.75"/>
    <row r="809" ht="12.75"/>
    <row r="810" ht="12.75"/>
    <row r="835" ht="12.75"/>
    <row r="886" ht="12.75"/>
    <row r="887" ht="12.75"/>
    <row r="888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2018-03-23T11:26:22Z</cp:lastPrinted>
  <dcterms:created xsi:type="dcterms:W3CDTF">1997-12-10T11:54:07Z</dcterms:created>
  <dcterms:modified xsi:type="dcterms:W3CDTF">2018-06-04T06:22:03Z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